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zm686\Desktop\"/>
    </mc:Choice>
  </mc:AlternateContent>
  <xr:revisionPtr revIDLastSave="0" documentId="13_ncr:1_{AA39D1AC-878B-446C-90E1-F7499D9F5437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Prehlad" sheetId="5" r:id="rId1"/>
    <sheet name="Rekapitulacia" sheetId="4" r:id="rId2"/>
    <sheet name="Kryci list" sheetId="3" r:id="rId3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91029"/>
</workbook>
</file>

<file path=xl/calcChain.xml><?xml version="1.0" encoding="utf-8"?>
<calcChain xmlns="http://schemas.openxmlformats.org/spreadsheetml/2006/main">
  <c r="I30" i="3" l="1"/>
  <c r="J30" i="3" s="1"/>
  <c r="G21" i="4"/>
  <c r="F21" i="4"/>
  <c r="E21" i="4"/>
  <c r="C21" i="4"/>
  <c r="W59" i="5"/>
  <c r="N59" i="5"/>
  <c r="L59" i="5"/>
  <c r="I59" i="5"/>
  <c r="G18" i="4"/>
  <c r="F18" i="4"/>
  <c r="E18" i="4"/>
  <c r="C18" i="4"/>
  <c r="W57" i="5"/>
  <c r="N57" i="5"/>
  <c r="L57" i="5"/>
  <c r="I57" i="5"/>
  <c r="G17" i="4"/>
  <c r="F17" i="4"/>
  <c r="E17" i="4"/>
  <c r="C17" i="4"/>
  <c r="W55" i="5"/>
  <c r="N55" i="5"/>
  <c r="L55" i="5"/>
  <c r="I55" i="5"/>
  <c r="N54" i="5"/>
  <c r="L54" i="5"/>
  <c r="J54" i="5"/>
  <c r="H54" i="5"/>
  <c r="N53" i="5"/>
  <c r="L53" i="5"/>
  <c r="J53" i="5"/>
  <c r="H53" i="5"/>
  <c r="N52" i="5"/>
  <c r="L52" i="5"/>
  <c r="J52" i="5"/>
  <c r="H52" i="5"/>
  <c r="N51" i="5"/>
  <c r="L51" i="5"/>
  <c r="J51" i="5"/>
  <c r="H51" i="5"/>
  <c r="N50" i="5"/>
  <c r="L50" i="5"/>
  <c r="J50" i="5"/>
  <c r="H50" i="5"/>
  <c r="N49" i="5"/>
  <c r="L49" i="5"/>
  <c r="J49" i="5"/>
  <c r="H49" i="5"/>
  <c r="N48" i="5"/>
  <c r="L48" i="5"/>
  <c r="J48" i="5"/>
  <c r="H48" i="5"/>
  <c r="N47" i="5"/>
  <c r="L47" i="5"/>
  <c r="J47" i="5"/>
  <c r="H47" i="5"/>
  <c r="N46" i="5"/>
  <c r="L46" i="5"/>
  <c r="J46" i="5"/>
  <c r="H46" i="5"/>
  <c r="N30" i="5"/>
  <c r="L30" i="5"/>
  <c r="J30" i="5"/>
  <c r="J55" i="5" s="1"/>
  <c r="H30" i="5"/>
  <c r="H55" i="5" s="1"/>
  <c r="E16" i="3"/>
  <c r="G15" i="4"/>
  <c r="F15" i="4"/>
  <c r="E15" i="4"/>
  <c r="C15" i="4"/>
  <c r="W26" i="5"/>
  <c r="N26" i="5"/>
  <c r="L26" i="5"/>
  <c r="I26" i="5"/>
  <c r="G14" i="4"/>
  <c r="F14" i="4"/>
  <c r="E14" i="4"/>
  <c r="C14" i="4"/>
  <c r="W24" i="5"/>
  <c r="N24" i="5"/>
  <c r="L24" i="5"/>
  <c r="I24" i="5"/>
  <c r="N23" i="5"/>
  <c r="L23" i="5"/>
  <c r="J23" i="5"/>
  <c r="J24" i="5" s="1"/>
  <c r="H23" i="5"/>
  <c r="H24" i="5" s="1"/>
  <c r="B14" i="4" s="1"/>
  <c r="G13" i="4"/>
  <c r="F13" i="4"/>
  <c r="E13" i="4"/>
  <c r="C13" i="4"/>
  <c r="W20" i="5"/>
  <c r="N20" i="5"/>
  <c r="L20" i="5"/>
  <c r="J20" i="5"/>
  <c r="D13" i="4" s="1"/>
  <c r="I20" i="5"/>
  <c r="N19" i="5"/>
  <c r="L19" i="5"/>
  <c r="J19" i="5"/>
  <c r="H19" i="5"/>
  <c r="H20" i="5" s="1"/>
  <c r="B13" i="4" s="1"/>
  <c r="G12" i="4"/>
  <c r="F12" i="4"/>
  <c r="E12" i="4"/>
  <c r="C12" i="4"/>
  <c r="W16" i="5"/>
  <c r="N16" i="5"/>
  <c r="L16" i="5"/>
  <c r="I16" i="5"/>
  <c r="N14" i="5"/>
  <c r="L14" i="5"/>
  <c r="J14" i="5"/>
  <c r="J16" i="5" s="1"/>
  <c r="H14" i="5"/>
  <c r="H16" i="5" s="1"/>
  <c r="J26" i="3"/>
  <c r="J20" i="3"/>
  <c r="E20" i="3"/>
  <c r="F19" i="3"/>
  <c r="F18" i="3"/>
  <c r="F17" i="3"/>
  <c r="J14" i="3"/>
  <c r="J13" i="3"/>
  <c r="F1" i="3"/>
  <c r="B8" i="4"/>
  <c r="D8" i="5"/>
  <c r="J26" i="5" l="1"/>
  <c r="D12" i="4"/>
  <c r="E16" i="5"/>
  <c r="D14" i="4"/>
  <c r="E24" i="5"/>
  <c r="B17" i="4"/>
  <c r="H57" i="5"/>
  <c r="B18" i="4" s="1"/>
  <c r="J57" i="5"/>
  <c r="D17" i="4"/>
  <c r="E55" i="5"/>
  <c r="H26" i="5"/>
  <c r="B12" i="4"/>
  <c r="E20" i="5"/>
  <c r="D18" i="4" l="1"/>
  <c r="E57" i="5"/>
  <c r="B15" i="4"/>
  <c r="D16" i="3"/>
  <c r="H59" i="5"/>
  <c r="B21" i="4" s="1"/>
  <c r="J59" i="5"/>
  <c r="D15" i="4"/>
  <c r="E26" i="5"/>
  <c r="F23" i="3" l="1"/>
  <c r="F22" i="3"/>
  <c r="D20" i="3"/>
  <c r="F16" i="3"/>
  <c r="F20" i="3" s="1"/>
  <c r="F24" i="3"/>
  <c r="F25" i="3"/>
  <c r="D21" i="4"/>
  <c r="E59" i="5"/>
  <c r="F26" i="3" l="1"/>
  <c r="J28" i="3" s="1"/>
  <c r="I29" i="3" l="1"/>
  <c r="J29" i="3" s="1"/>
  <c r="J31" i="3" s="1"/>
  <c r="F13" i="3" l="1"/>
  <c r="F14" i="3"/>
  <c r="J12" i="3"/>
  <c r="F12" i="3"/>
</calcChain>
</file>

<file path=xl/sharedStrings.xml><?xml version="1.0" encoding="utf-8"?>
<sst xmlns="http://schemas.openxmlformats.org/spreadsheetml/2006/main" count="419" uniqueCount="214">
  <si>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</si>
  <si>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</si>
  <si>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</si>
  <si>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</si>
  <si>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</si>
  <si>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</si>
  <si>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</si>
  <si>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</si>
  <si>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</si>
  <si>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</si>
  <si>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</si>
  <si>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</si>
  <si>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</si>
  <si>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</si>
  <si>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</si>
  <si>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</si>
  <si>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</si>
  <si>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</si>
  <si>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</si>
  <si>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</si>
  <si>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</si>
  <si>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</si>
  <si>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</si>
  <si>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</si>
  <si>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</si>
  <si>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</si>
  <si>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</si>
  <si>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</si>
  <si>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</si>
  <si>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</si>
  <si>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</si>
  <si>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</si>
  <si>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</si>
  <si>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</si>
  <si>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</si>
  <si>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</si>
  <si>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</si>
  <si>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</si>
  <si>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</si>
  <si>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</si>
  <si>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</si>
  <si>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</si>
  <si>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</si>
  <si>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</si>
  <si>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</si>
  <si>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</si>
  <si>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</si>
  <si>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</si>
  <si>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</si>
  <si>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</si>
  <si>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</si>
  <si>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</si>
  <si>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</si>
  <si>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</si>
  <si>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</si>
  <si>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</si>
  <si>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</si>
  <si>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</si>
  <si>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</si>
  <si>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</si>
  <si>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</si>
  <si>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</si>
  <si>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</si>
  <si>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</si>
  <si>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</si>
  <si>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</si>
  <si>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</si>
  <si>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</si>
  <si>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</si>
  <si>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</si>
  <si>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</si>
  <si>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</si>
  <si>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</si>
  <si>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</si>
  <si>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</si>
  <si>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</si>
  <si>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</si>
  <si>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</si>
  <si>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</si>
  <si>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</si>
  <si>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</si>
  <si>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</si>
  <si>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</si>
  <si>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</si>
  <si>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</si>
  <si>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</si>
  <si>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</si>
  <si>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</si>
  <si>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</si>
  <si>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</si>
  <si>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</si>
  <si>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</si>
  <si>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</si>
  <si>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</si>
  <si>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</si>
  <si>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</si>
  <si>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</si>
  <si>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</si>
  <si>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</si>
  <si>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</si>
  <si>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</si>
  <si>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</si>
  <si>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</si>
  <si>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</si>
  <si>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</si>
  <si>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</si>
  <si>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</si>
  <si>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</si>
  <si>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</si>
  <si>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</si>
  <si>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</si>
  <si>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</si>
  <si>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</si>
  <si>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</si>
  <si>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Základná škola, Pionierov 1, 048 01 Rožňava </t>
  </si>
  <si>
    <t xml:space="preserve">Spracoval:                                         </t>
  </si>
  <si>
    <t xml:space="preserve">JKSO : </t>
  </si>
  <si>
    <t>Dátum: 08.02.2021</t>
  </si>
  <si>
    <t>Stavba : Oprava multifunkčného ihriska na  ZŠ Pionierov 1, Rožňava</t>
  </si>
  <si>
    <t>ZŠ Pionierov 1, Rožňava</t>
  </si>
  <si>
    <t>JKSO :</t>
  </si>
  <si>
    <t>08.02.2021</t>
  </si>
  <si>
    <t xml:space="preserve">Základná škola, Pionierov 1, 048 01 Rožňava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</si>
  <si>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</si>
  <si>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</si>
  <si>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</si>
  <si>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</si>
  <si>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</si>
  <si>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</si>
  <si>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</si>
  <si>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</si>
  <si>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</si>
  <si>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</si>
  <si>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</si>
  <si>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</si>
  <si>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</si>
  <si>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</si>
  <si>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</si>
  <si>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</si>
  <si>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</si>
  <si>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</si>
  <si>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</si>
  <si>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</si>
  <si>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5 - KOMUNIKÁCIE</t>
  </si>
  <si>
    <t>231</t>
  </si>
  <si>
    <t>589117128</t>
  </si>
  <si>
    <t>Odstránenie pôvodného umelého trávnika s odvozom na skládku a uloženie na skládke s poplatkom, vyrovnanie podložia</t>
  </si>
  <si>
    <t>m2</t>
  </si>
  <si>
    <t xml:space="preserve">                    </t>
  </si>
  <si>
    <t>58911-7116</t>
  </si>
  <si>
    <t>45.23.21</t>
  </si>
  <si>
    <t>EK</t>
  </si>
  <si>
    <t>S</t>
  </si>
  <si>
    <t>.</t>
  </si>
  <si>
    <t xml:space="preserve">5 - KOMUNIKÁCIE  spolu: </t>
  </si>
  <si>
    <t>6 - ÚPRAVY POVRCHOV, PODLAHY, VÝPLNE</t>
  </si>
  <si>
    <t>011</t>
  </si>
  <si>
    <t>632450126</t>
  </si>
  <si>
    <t>63245-0124</t>
  </si>
  <si>
    <t>45.25.32</t>
  </si>
  <si>
    <t xml:space="preserve">6 - ÚPRAVY POVRCHOV, PODLAHY, VÝPLNE  spolu: </t>
  </si>
  <si>
    <t>9 - OSTATNÉ KONŠTRUKCIE A PRÁCE</t>
  </si>
  <si>
    <t>221</t>
  </si>
  <si>
    <t>998222011</t>
  </si>
  <si>
    <t>t</t>
  </si>
  <si>
    <t>45.23.14</t>
  </si>
  <si>
    <t xml:space="preserve">9 - OSTATNÉ KONŠTRUKCIE A PRÁCE  spolu: </t>
  </si>
  <si>
    <t xml:space="preserve">PRÁCE A DODÁVKY HSV  spolu: </t>
  </si>
  <si>
    <t>OSTATNÉ</t>
  </si>
  <si>
    <t>OST</t>
  </si>
  <si>
    <t>9999999010</t>
  </si>
  <si>
    <t>U</t>
  </si>
  <si>
    <t>999999905</t>
  </si>
  <si>
    <t xml:space="preserve">  .  .  </t>
  </si>
  <si>
    <t>Vlas - PE fibrilovaná páska</t>
  </si>
  <si>
    <t>Jemnosť vlasu - min. 8 800 dtex</t>
  </si>
  <si>
    <t>Šírka vlasu - min. 12 mm</t>
  </si>
  <si>
    <t>Hrúbka vlasu - min 80 mikrónov</t>
  </si>
  <si>
    <t>Hustota vpichov - min. 27 000/m2</t>
  </si>
  <si>
    <t>Počet koncov - min. 54 000/m2</t>
  </si>
  <si>
    <t>Výška vlasu - do 40 mm</t>
  </si>
  <si>
    <t>Podkladová textília - 100 % PP</t>
  </si>
  <si>
    <t>Plošná hmotnosť podkladovej textílie - min. 170g/m2</t>
  </si>
  <si>
    <t>Plošná hmotnosť vlasu - min. 1 100 g/m2</t>
  </si>
  <si>
    <t>Celková plošná hmotnosť - min. 2 200 g/m2</t>
  </si>
  <si>
    <t>Pevnosť ukotvenia vlasu -  &gt; 30 N</t>
  </si>
  <si>
    <t>UV stabilita ( QUV - lamp A ) - min. 3000 hod.</t>
  </si>
  <si>
    <t>Farba - zelená, olivovo zelená, červená, modrá</t>
  </si>
  <si>
    <t>Výplň - kremičitý piesok MULTI  so stabilizátorom  mm - cca 27 kg/m2</t>
  </si>
  <si>
    <t>9999999011</t>
  </si>
  <si>
    <t>Vyznačenie a zhotovenie čiar volejbal, futbal, basketbal D+M</t>
  </si>
  <si>
    <t>m</t>
  </si>
  <si>
    <t>Montáž + dodávka, doplnenie mantinelovej výplne 185 x 10 cm, vrátane spojovacieho materiálu</t>
  </si>
  <si>
    <t>kus</t>
  </si>
  <si>
    <t>9999999051</t>
  </si>
  <si>
    <t>Montáž + dodávka, doplnenie mantinelovej výlne 107 x 10 cm, vrátane spojovacieho materiálu</t>
  </si>
  <si>
    <t>99999-9905</t>
  </si>
  <si>
    <t>999999906</t>
  </si>
  <si>
    <t>Demontáž, montáž + dodávka ochrannej siete nad mantinelmi, vrátane upevnenia, veľkosť oka max. 5x5 cm, hr. lanka 3mm</t>
  </si>
  <si>
    <t>999999908</t>
  </si>
  <si>
    <t>Demontáž, montáž + dodávka sieťky na bránkach hr. lanka 3 mm</t>
  </si>
  <si>
    <t>999999909</t>
  </si>
  <si>
    <t>999999910</t>
  </si>
  <si>
    <t>Montáž + dodávka úchytky bránky ku mantinelom, vrátane spojovacieho materiálu</t>
  </si>
  <si>
    <t>999999911</t>
  </si>
  <si>
    <t>Montáž + dodávka hliníkovej krycej lišty mantinelov, vrátane spojovacieho materiálu</t>
  </si>
  <si>
    <t>999999912</t>
  </si>
  <si>
    <t>Montáž + dodávka hliníkovej okopovej lišty spodnej, vrátane spojovacieho materiálu</t>
  </si>
  <si>
    <t xml:space="preserve">OSTATNÉ  spolu: </t>
  </si>
  <si>
    <t>Za rozpočet celkom</t>
  </si>
  <si>
    <t>Vyspravenie a doplnenie bet. podkladu, napojenie na jestvujúci</t>
  </si>
  <si>
    <t>Montáž, dodávka umelej trávy na viacúčelový povrch, vrátane podložia, podlepenia, valcovania, dopravy</t>
  </si>
  <si>
    <t>Demontáž, montáž + dodávka basketbalovej dosky z priehľadného polyetylénu s obručou a sieťkou</t>
  </si>
  <si>
    <t xml:space="preserve">Presun hmôt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</si>
</sst>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9" fillId="0" borderId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58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5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71" fontId="16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49" fontId="17" fillId="0" borderId="0" xfId="0" applyNumberFormat="1" applyFont="1" applyAlignment="1" applyProtection="1">
      <alignment horizontal="left" vertical="top" wrapText="1"/>
    </xf>
  </cellXfs>
  <cellStyles count="33">
    <cellStyle name="1 000 Sk" xfId="12" xr:uid="{00000000-0005-0000-0000-00003C000000}"/>
    <cellStyle name="1 000,-  Sk" xfId="2" xr:uid="{00000000-0005-0000-0000-000016000000}"/>
    <cellStyle name="1 000,- Kč" xfId="7" xr:uid="{00000000-0005-0000-0000-00002F000000}"/>
    <cellStyle name="1 000,- Sk" xfId="11" xr:uid="{00000000-0005-0000-0000-00003A000000}"/>
    <cellStyle name="1000 Sk_fakturuj99" xfId="4" xr:uid="{00000000-0005-0000-0000-00001F000000}"/>
    <cellStyle name="20 % – Zvýraznění1" xfId="9" xr:uid="{00000000-0005-0000-0000-000035000000}"/>
    <cellStyle name="20 % – Zvýraznění2" xfId="10" xr:uid="{00000000-0005-0000-0000-000039000000}"/>
    <cellStyle name="20 % – Zvýraznění3" xfId="3" xr:uid="{00000000-0005-0000-0000-00001D000000}"/>
    <cellStyle name="20 % – Zvýraznění4" xfId="13" xr:uid="{00000000-0005-0000-0000-00003D000000}"/>
    <cellStyle name="20 % – Zvýraznění5" xfId="14" xr:uid="{00000000-0005-0000-0000-00003E000000}"/>
    <cellStyle name="20 % – Zvýraznění6" xfId="15" xr:uid="{00000000-0005-0000-0000-00003F000000}"/>
    <cellStyle name="40 % – Zvýraznění1" xfId="5" xr:uid="{00000000-0005-0000-0000-000021000000}"/>
    <cellStyle name="40 % – Zvýraznění2" xfId="16" xr:uid="{00000000-0005-0000-0000-000040000000}"/>
    <cellStyle name="40 % – Zvýraznění3" xfId="17" xr:uid="{00000000-0005-0000-0000-000041000000}"/>
    <cellStyle name="40 % – Zvýraznění4" xfId="18" xr:uid="{00000000-0005-0000-0000-000042000000}"/>
    <cellStyle name="40 % – Zvýraznění5" xfId="6" xr:uid="{00000000-0005-0000-0000-000024000000}"/>
    <cellStyle name="40 % – Zvýraznění6" xfId="19" xr:uid="{00000000-0005-0000-0000-000043000000}"/>
    <cellStyle name="60 % – Zvýraznění1" xfId="20" xr:uid="{00000000-0005-0000-0000-000044000000}"/>
    <cellStyle name="60 % – Zvýraznění2" xfId="21" xr:uid="{00000000-0005-0000-0000-000045000000}"/>
    <cellStyle name="60 % – Zvýraznění3" xfId="22" xr:uid="{00000000-0005-0000-0000-000046000000}"/>
    <cellStyle name="60 % – Zvýraznění4" xfId="23" xr:uid="{00000000-0005-0000-0000-000047000000}"/>
    <cellStyle name="60 % – Zvýraznění5" xfId="24" xr:uid="{00000000-0005-0000-0000-000048000000}"/>
    <cellStyle name="60 % – Zvýraznění6" xfId="25" xr:uid="{00000000-0005-0000-0000-000049000000}"/>
    <cellStyle name="Celkem" xfId="26" xr:uid="{00000000-0005-0000-0000-00004A000000}"/>
    <cellStyle name="data" xfId="27" xr:uid="{00000000-0005-0000-0000-00004B000000}"/>
    <cellStyle name="Název" xfId="28" xr:uid="{00000000-0005-0000-0000-00004C000000}"/>
    <cellStyle name="Normálna" xfId="0" builtinId="0"/>
    <cellStyle name="normálne_fakturuj99" xfId="29" xr:uid="{00000000-0005-0000-0000-00004D000000}"/>
    <cellStyle name="normálne_KLs" xfId="1" xr:uid="{00000000-0005-0000-0000-000002000000}"/>
    <cellStyle name="normálne_KLv" xfId="8" xr:uid="{00000000-0005-0000-0000-000032000000}"/>
    <cellStyle name="TEXT" xfId="30" xr:uid="{00000000-0005-0000-0000-00004F000000}"/>
    <cellStyle name="Text upozornění" xfId="31" xr:uid="{00000000-0005-0000-0000-000050000000}"/>
    <cellStyle name="TEXT1" xfId="32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9"/>
  <sheetViews>
    <sheetView showGridLines="0" workbookViewId="0">
      <selection activeCell="J22" sqref="J22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" style="97" customWidth="1"/>
    <col min="4" max="4" width="35.7109375" style="98" customWidth="1"/>
    <col min="5" max="5" width="10.7109375" style="99" customWidth="1"/>
    <col min="6" max="6" width="5.28515625" style="100" customWidth="1"/>
    <col min="7" max="7" width="8.7109375" style="101" customWidth="1"/>
    <col min="8" max="9" width="9.7109375" style="101" hidden="1" customWidth="1"/>
    <col min="10" max="10" width="9.7109375" style="101" customWidth="1"/>
    <col min="11" max="11" width="7.42578125" style="102" hidden="1" customWidth="1"/>
    <col min="12" max="12" width="8.28515625" style="102" hidden="1" customWidth="1"/>
    <col min="13" max="13" width="9.140625" style="99" hidden="1" customWidth="1"/>
    <col min="14" max="14" width="7" style="99" hidden="1" customWidth="1"/>
    <col min="15" max="15" width="3.5703125" style="100" customWidth="1"/>
    <col min="16" max="16" width="12.7109375" style="100" hidden="1" customWidth="1"/>
    <col min="17" max="19" width="13.28515625" style="99" hidden="1" customWidth="1"/>
    <col min="20" max="20" width="10.5703125" style="103" hidden="1" customWidth="1"/>
    <col min="21" max="21" width="10.28515625" style="103" hidden="1" customWidth="1"/>
    <col min="22" max="22" width="5.7109375" style="103" hidden="1" customWidth="1"/>
    <col min="23" max="23" width="9.140625" style="104" hidden="1" customWidth="1"/>
    <col min="24" max="25" width="5.7109375" style="100" hidden="1" customWidth="1"/>
    <col min="26" max="26" width="7.5703125" style="100" hidden="1" customWidth="1"/>
    <col min="27" max="27" width="24.85546875" style="100" hidden="1" customWidth="1"/>
    <col min="28" max="28" width="4.28515625" style="100" hidden="1" customWidth="1"/>
    <col min="29" max="29" width="8.28515625" style="100" hidden="1" customWidth="1"/>
    <col min="30" max="30" width="8.7109375" style="100" hidden="1" customWidth="1"/>
    <col min="31" max="34" width="9.140625" style="100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114</v>
      </c>
      <c r="B1" s="86"/>
      <c r="C1" s="86"/>
      <c r="D1" s="86"/>
      <c r="E1" s="90" t="s">
        <v>115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  <c r="AE1" s="125" t="s">
        <v>10</v>
      </c>
      <c r="AF1" s="126" t="s">
        <v>11</v>
      </c>
      <c r="AG1" s="86"/>
      <c r="AH1" s="86"/>
    </row>
    <row r="2" spans="1:37">
      <c r="A2" s="90" t="s">
        <v>12</v>
      </c>
      <c r="B2" s="86"/>
      <c r="C2" s="86"/>
      <c r="D2" s="86"/>
      <c r="E2" s="90" t="s">
        <v>116</v>
      </c>
      <c r="F2" s="86"/>
      <c r="G2" s="87"/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13</v>
      </c>
      <c r="AA2" s="84" t="s">
        <v>14</v>
      </c>
      <c r="AB2" s="84" t="s">
        <v>15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90" t="s">
        <v>16</v>
      </c>
      <c r="B3" s="86"/>
      <c r="C3" s="86"/>
      <c r="D3" s="86"/>
      <c r="E3" s="90" t="s">
        <v>117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17</v>
      </c>
      <c r="AA3" s="84" t="s">
        <v>18</v>
      </c>
      <c r="AB3" s="84" t="s">
        <v>15</v>
      </c>
      <c r="AC3" s="84" t="s">
        <v>19</v>
      </c>
      <c r="AD3" s="85" t="s">
        <v>20</v>
      </c>
      <c r="AE3" s="125">
        <v>2</v>
      </c>
      <c r="AF3" s="128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21</v>
      </c>
      <c r="AA4" s="84" t="s">
        <v>22</v>
      </c>
      <c r="AB4" s="84" t="s">
        <v>15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118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23</v>
      </c>
      <c r="AA5" s="84" t="s">
        <v>18</v>
      </c>
      <c r="AB5" s="84" t="s">
        <v>15</v>
      </c>
      <c r="AC5" s="84" t="s">
        <v>19</v>
      </c>
      <c r="AD5" s="85" t="s">
        <v>20</v>
      </c>
      <c r="AE5" s="125">
        <v>4</v>
      </c>
      <c r="AF5" s="130">
        <v>123.4567</v>
      </c>
      <c r="AG5" s="86"/>
      <c r="AH5" s="86"/>
    </row>
    <row r="6" spans="1:37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25" t="s">
        <v>24</v>
      </c>
      <c r="AF6" s="128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/>
      <c r="B8" s="106"/>
      <c r="C8" s="107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25</v>
      </c>
      <c r="B9" s="92" t="s">
        <v>26</v>
      </c>
      <c r="C9" s="92" t="s">
        <v>27</v>
      </c>
      <c r="D9" s="92" t="s">
        <v>28</v>
      </c>
      <c r="E9" s="92" t="s">
        <v>29</v>
      </c>
      <c r="F9" s="92" t="s">
        <v>30</v>
      </c>
      <c r="G9" s="92" t="s">
        <v>31</v>
      </c>
      <c r="H9" s="92" t="s">
        <v>32</v>
      </c>
      <c r="I9" s="92" t="s">
        <v>33</v>
      </c>
      <c r="J9" s="92" t="s">
        <v>34</v>
      </c>
      <c r="K9" s="109" t="s">
        <v>35</v>
      </c>
      <c r="L9" s="110"/>
      <c r="M9" s="111" t="s">
        <v>36</v>
      </c>
      <c r="N9" s="110"/>
      <c r="O9" s="92" t="s">
        <v>4</v>
      </c>
      <c r="P9" s="112" t="s">
        <v>37</v>
      </c>
      <c r="Q9" s="115" t="s">
        <v>29</v>
      </c>
      <c r="R9" s="115" t="s">
        <v>29</v>
      </c>
      <c r="S9" s="112" t="s">
        <v>29</v>
      </c>
      <c r="T9" s="116" t="s">
        <v>38</v>
      </c>
      <c r="U9" s="117" t="s">
        <v>39</v>
      </c>
      <c r="V9" s="118" t="s">
        <v>40</v>
      </c>
      <c r="W9" s="92" t="s">
        <v>41</v>
      </c>
      <c r="X9" s="92" t="s">
        <v>42</v>
      </c>
      <c r="Y9" s="92" t="s">
        <v>43</v>
      </c>
      <c r="Z9" s="131" t="s">
        <v>44</v>
      </c>
      <c r="AA9" s="131" t="s">
        <v>45</v>
      </c>
      <c r="AB9" s="92" t="s">
        <v>40</v>
      </c>
      <c r="AC9" s="92" t="s">
        <v>46</v>
      </c>
      <c r="AD9" s="92" t="s">
        <v>47</v>
      </c>
      <c r="AE9" s="132" t="s">
        <v>48</v>
      </c>
      <c r="AF9" s="132" t="s">
        <v>49</v>
      </c>
      <c r="AG9" s="132" t="s">
        <v>29</v>
      </c>
      <c r="AH9" s="132" t="s">
        <v>50</v>
      </c>
      <c r="AJ9" s="86" t="s">
        <v>138</v>
      </c>
      <c r="AK9" s="86" t="s">
        <v>140</v>
      </c>
    </row>
    <row r="10" spans="1:37">
      <c r="A10" s="94" t="s">
        <v>51</v>
      </c>
      <c r="B10" s="94" t="s">
        <v>52</v>
      </c>
      <c r="C10" s="108"/>
      <c r="D10" s="94" t="s">
        <v>53</v>
      </c>
      <c r="E10" s="94" t="s">
        <v>54</v>
      </c>
      <c r="F10" s="94" t="s">
        <v>55</v>
      </c>
      <c r="G10" s="94" t="s">
        <v>56</v>
      </c>
      <c r="H10" s="94" t="s">
        <v>57</v>
      </c>
      <c r="I10" s="94" t="s">
        <v>58</v>
      </c>
      <c r="J10" s="94"/>
      <c r="K10" s="94" t="s">
        <v>31</v>
      </c>
      <c r="L10" s="94" t="s">
        <v>34</v>
      </c>
      <c r="M10" s="113" t="s">
        <v>31</v>
      </c>
      <c r="N10" s="94" t="s">
        <v>34</v>
      </c>
      <c r="O10" s="94" t="s">
        <v>59</v>
      </c>
      <c r="P10" s="114"/>
      <c r="Q10" s="119" t="s">
        <v>60</v>
      </c>
      <c r="R10" s="119" t="s">
        <v>61</v>
      </c>
      <c r="S10" s="114" t="s">
        <v>62</v>
      </c>
      <c r="T10" s="120" t="s">
        <v>63</v>
      </c>
      <c r="U10" s="121" t="s">
        <v>64</v>
      </c>
      <c r="V10" s="122" t="s">
        <v>65</v>
      </c>
      <c r="W10" s="123"/>
      <c r="X10" s="124"/>
      <c r="Y10" s="124"/>
      <c r="Z10" s="133" t="s">
        <v>66</v>
      </c>
      <c r="AA10" s="133" t="s">
        <v>51</v>
      </c>
      <c r="AB10" s="94" t="s">
        <v>67</v>
      </c>
      <c r="AC10" s="124"/>
      <c r="AD10" s="124"/>
      <c r="AE10" s="134"/>
      <c r="AF10" s="134"/>
      <c r="AG10" s="134"/>
      <c r="AH10" s="134"/>
      <c r="AJ10" s="86" t="s">
        <v>139</v>
      </c>
      <c r="AK10" s="86" t="s">
        <v>141</v>
      </c>
    </row>
    <row r="12" spans="1:37">
      <c r="B12" s="144" t="s">
        <v>142</v>
      </c>
    </row>
    <row r="13" spans="1:37">
      <c r="B13" s="97" t="s">
        <v>143</v>
      </c>
    </row>
    <row r="14" spans="1:37" ht="38.25">
      <c r="A14" s="95">
        <v>1</v>
      </c>
      <c r="B14" s="96" t="s">
        <v>144</v>
      </c>
      <c r="C14" s="97" t="s">
        <v>145</v>
      </c>
      <c r="D14" s="98" t="s">
        <v>146</v>
      </c>
      <c r="E14" s="99">
        <v>610</v>
      </c>
      <c r="F14" s="100" t="s">
        <v>147</v>
      </c>
      <c r="H14" s="101">
        <f>ROUND(E14*G14,2)</f>
        <v>0</v>
      </c>
      <c r="J14" s="101">
        <f>ROUND(E14*G14,2)</f>
        <v>0</v>
      </c>
      <c r="K14" s="102">
        <v>7.6350000000000001E-2</v>
      </c>
      <c r="L14" s="102">
        <f>E14*K14</f>
        <v>46.573500000000003</v>
      </c>
      <c r="N14" s="99">
        <f>E14*M14</f>
        <v>0</v>
      </c>
      <c r="O14" s="100">
        <v>20</v>
      </c>
      <c r="P14" s="100" t="s">
        <v>148</v>
      </c>
      <c r="V14" s="103" t="s">
        <v>105</v>
      </c>
      <c r="W14" s="104">
        <v>56.73</v>
      </c>
      <c r="X14" s="97" t="s">
        <v>149</v>
      </c>
      <c r="Y14" s="97" t="s">
        <v>145</v>
      </c>
      <c r="Z14" s="100" t="s">
        <v>150</v>
      </c>
      <c r="AB14" s="100">
        <v>7</v>
      </c>
      <c r="AJ14" s="86" t="s">
        <v>151</v>
      </c>
      <c r="AK14" s="86" t="s">
        <v>152</v>
      </c>
    </row>
    <row r="15" spans="1:37">
      <c r="D15" s="145" t="s">
        <v>153</v>
      </c>
      <c r="E15" s="146"/>
      <c r="F15" s="147"/>
      <c r="G15" s="148"/>
      <c r="H15" s="148"/>
      <c r="I15" s="148"/>
      <c r="J15" s="148"/>
      <c r="K15" s="149"/>
      <c r="L15" s="149"/>
      <c r="M15" s="146"/>
      <c r="N15" s="146"/>
      <c r="O15" s="147"/>
      <c r="P15" s="147"/>
      <c r="Q15" s="146"/>
      <c r="R15" s="146"/>
      <c r="S15" s="146"/>
      <c r="T15" s="150"/>
      <c r="U15" s="150"/>
      <c r="V15" s="150" t="s">
        <v>0</v>
      </c>
      <c r="W15" s="151"/>
      <c r="X15" s="147"/>
    </row>
    <row r="16" spans="1:37">
      <c r="D16" s="152" t="s">
        <v>154</v>
      </c>
      <c r="E16" s="153">
        <f>J16</f>
        <v>0</v>
      </c>
      <c r="H16" s="153">
        <f>SUM(H12:H15)</f>
        <v>0</v>
      </c>
      <c r="I16" s="153">
        <f>SUM(I12:I15)</f>
        <v>0</v>
      </c>
      <c r="J16" s="153">
        <f>SUM(J12:J15)</f>
        <v>0</v>
      </c>
      <c r="L16" s="154">
        <f>SUM(L12:L15)</f>
        <v>46.573500000000003</v>
      </c>
      <c r="N16" s="155">
        <f>SUM(N12:N15)</f>
        <v>0</v>
      </c>
      <c r="W16" s="104">
        <f>SUM(W12:W15)</f>
        <v>56.73</v>
      </c>
    </row>
    <row r="18" spans="1:37">
      <c r="B18" s="97" t="s">
        <v>155</v>
      </c>
    </row>
    <row r="19" spans="1:37" ht="25.5">
      <c r="A19" s="95">
        <v>2</v>
      </c>
      <c r="B19" s="96" t="s">
        <v>156</v>
      </c>
      <c r="C19" s="97" t="s">
        <v>157</v>
      </c>
      <c r="D19" s="157" t="s">
        <v>210</v>
      </c>
      <c r="E19" s="99">
        <v>1</v>
      </c>
      <c r="F19" s="100" t="s">
        <v>147</v>
      </c>
      <c r="H19" s="101">
        <f>ROUND(E19*G19,2)</f>
        <v>0</v>
      </c>
      <c r="J19" s="101">
        <f>ROUND(E19*G19,2)</f>
        <v>0</v>
      </c>
      <c r="K19" s="102">
        <v>0.105</v>
      </c>
      <c r="L19" s="102">
        <f>E19*K19</f>
        <v>0.105</v>
      </c>
      <c r="N19" s="99">
        <f>E19*M19</f>
        <v>0</v>
      </c>
      <c r="O19" s="100">
        <v>20</v>
      </c>
      <c r="P19" s="100" t="s">
        <v>148</v>
      </c>
      <c r="V19" s="103" t="s">
        <v>105</v>
      </c>
      <c r="W19" s="104">
        <v>0.63</v>
      </c>
      <c r="X19" s="97" t="s">
        <v>158</v>
      </c>
      <c r="Y19" s="97" t="s">
        <v>157</v>
      </c>
      <c r="Z19" s="100" t="s">
        <v>159</v>
      </c>
      <c r="AB19" s="100">
        <v>7</v>
      </c>
      <c r="AJ19" s="86" t="s">
        <v>151</v>
      </c>
      <c r="AK19" s="86" t="s">
        <v>152</v>
      </c>
    </row>
    <row r="20" spans="1:37">
      <c r="D20" s="152" t="s">
        <v>160</v>
      </c>
      <c r="E20" s="153">
        <f>J20</f>
        <v>0</v>
      </c>
      <c r="H20" s="153">
        <f>SUM(H18:H19)</f>
        <v>0</v>
      </c>
      <c r="I20" s="153">
        <f>SUM(I18:I19)</f>
        <v>0</v>
      </c>
      <c r="J20" s="153">
        <f>SUM(J18:J19)</f>
        <v>0</v>
      </c>
      <c r="L20" s="154">
        <f>SUM(L18:L19)</f>
        <v>0.105</v>
      </c>
      <c r="N20" s="155">
        <f>SUM(N18:N19)</f>
        <v>0</v>
      </c>
      <c r="W20" s="104">
        <f>SUM(W18:W19)</f>
        <v>0.63</v>
      </c>
    </row>
    <row r="22" spans="1:37">
      <c r="B22" s="97" t="s">
        <v>161</v>
      </c>
    </row>
    <row r="23" spans="1:37">
      <c r="A23" s="95">
        <v>3</v>
      </c>
      <c r="B23" s="96" t="s">
        <v>162</v>
      </c>
      <c r="C23" s="97" t="s">
        <v>163</v>
      </c>
      <c r="D23" s="157" t="s">
        <v>213</v>
      </c>
      <c r="E23" s="99">
        <v>411.25</v>
      </c>
      <c r="F23" s="100" t="s">
        <v>164</v>
      </c>
      <c r="H23" s="101">
        <f>ROUND(E23*G23,2)</f>
        <v>0</v>
      </c>
      <c r="J23" s="101">
        <f>ROUND(E23*G23,2)</f>
        <v>0</v>
      </c>
      <c r="L23" s="102">
        <f>E23*K23</f>
        <v>0</v>
      </c>
      <c r="N23" s="99">
        <f>E23*M23</f>
        <v>0</v>
      </c>
      <c r="O23" s="100">
        <v>20</v>
      </c>
      <c r="P23" s="100" t="s">
        <v>148</v>
      </c>
      <c r="V23" s="103" t="s">
        <v>105</v>
      </c>
      <c r="W23" s="104">
        <v>8.2249999999999996</v>
      </c>
      <c r="X23" s="97" t="s">
        <v>163</v>
      </c>
      <c r="Y23" s="97" t="s">
        <v>163</v>
      </c>
      <c r="Z23" s="100" t="s">
        <v>165</v>
      </c>
      <c r="AB23" s="100">
        <v>1</v>
      </c>
      <c r="AJ23" s="86" t="s">
        <v>151</v>
      </c>
      <c r="AK23" s="86" t="s">
        <v>152</v>
      </c>
    </row>
    <row r="24" spans="1:37">
      <c r="D24" s="152" t="s">
        <v>166</v>
      </c>
      <c r="E24" s="153">
        <f>J24</f>
        <v>0</v>
      </c>
      <c r="H24" s="153">
        <f>SUM(H22:H23)</f>
        <v>0</v>
      </c>
      <c r="I24" s="153">
        <f>SUM(I22:I23)</f>
        <v>0</v>
      </c>
      <c r="J24" s="153">
        <f>SUM(J22:J23)</f>
        <v>0</v>
      </c>
      <c r="L24" s="154">
        <f>SUM(L22:L23)</f>
        <v>0</v>
      </c>
      <c r="N24" s="155">
        <f>SUM(N22:N23)</f>
        <v>0</v>
      </c>
      <c r="W24" s="104">
        <f>SUM(W22:W23)</f>
        <v>8.2249999999999996</v>
      </c>
    </row>
    <row r="26" spans="1:37">
      <c r="D26" s="152" t="s">
        <v>167</v>
      </c>
      <c r="E26" s="155">
        <f>J26</f>
        <v>0</v>
      </c>
      <c r="H26" s="153">
        <f>+H16+H20+H24</f>
        <v>0</v>
      </c>
      <c r="I26" s="153">
        <f>+I16+I20+I24</f>
        <v>0</v>
      </c>
      <c r="J26" s="153">
        <f>+J16+J20+J24</f>
        <v>0</v>
      </c>
      <c r="L26" s="154">
        <f>+L16+L20+L24</f>
        <v>46.6785</v>
      </c>
      <c r="N26" s="155">
        <f>+N16+N20+N24</f>
        <v>0</v>
      </c>
      <c r="W26" s="104">
        <f>+W16+W20+W24</f>
        <v>65.584999999999994</v>
      </c>
    </row>
    <row r="28" spans="1:37">
      <c r="B28" s="144" t="s">
        <v>168</v>
      </c>
    </row>
    <row r="29" spans="1:37">
      <c r="B29" s="97" t="s">
        <v>168</v>
      </c>
    </row>
    <row r="30" spans="1:37" ht="25.5">
      <c r="A30" s="95">
        <v>4</v>
      </c>
      <c r="B30" s="96" t="s">
        <v>169</v>
      </c>
      <c r="C30" s="97" t="s">
        <v>170</v>
      </c>
      <c r="D30" s="157" t="s">
        <v>211</v>
      </c>
      <c r="E30" s="99">
        <v>610</v>
      </c>
      <c r="F30" s="100" t="s">
        <v>147</v>
      </c>
      <c r="H30" s="101">
        <f>ROUND(E30*G30,2)</f>
        <v>0</v>
      </c>
      <c r="J30" s="101">
        <f>ROUND(E30*G30,2)</f>
        <v>0</v>
      </c>
      <c r="L30" s="102">
        <f>E30*K30</f>
        <v>0</v>
      </c>
      <c r="N30" s="99">
        <f>E30*M30</f>
        <v>0</v>
      </c>
      <c r="O30" s="100">
        <v>20</v>
      </c>
      <c r="P30" s="100" t="s">
        <v>148</v>
      </c>
      <c r="V30" s="103" t="s">
        <v>171</v>
      </c>
      <c r="W30" s="104">
        <v>610</v>
      </c>
      <c r="X30" s="97" t="s">
        <v>172</v>
      </c>
      <c r="Y30" s="97" t="s">
        <v>170</v>
      </c>
      <c r="Z30" s="100" t="s">
        <v>173</v>
      </c>
      <c r="AB30" s="100">
        <v>7</v>
      </c>
      <c r="AJ30" s="86" t="s">
        <v>171</v>
      </c>
      <c r="AK30" s="86" t="s">
        <v>152</v>
      </c>
    </row>
    <row r="31" spans="1:37">
      <c r="D31" s="145" t="s">
        <v>174</v>
      </c>
      <c r="E31" s="146"/>
      <c r="F31" s="147"/>
      <c r="G31" s="148"/>
      <c r="H31" s="148"/>
      <c r="I31" s="148"/>
      <c r="J31" s="148"/>
      <c r="K31" s="149"/>
      <c r="L31" s="149"/>
      <c r="M31" s="146"/>
      <c r="N31" s="146"/>
      <c r="O31" s="147"/>
      <c r="P31" s="147"/>
      <c r="Q31" s="146"/>
      <c r="R31" s="146"/>
      <c r="S31" s="146"/>
      <c r="T31" s="150"/>
      <c r="U31" s="150"/>
      <c r="V31" s="150" t="s">
        <v>0</v>
      </c>
      <c r="W31" s="151"/>
      <c r="X31" s="147"/>
    </row>
    <row r="32" spans="1:37">
      <c r="D32" s="145" t="s">
        <v>175</v>
      </c>
      <c r="E32" s="146"/>
      <c r="F32" s="147"/>
      <c r="G32" s="148"/>
      <c r="H32" s="148"/>
      <c r="I32" s="148"/>
      <c r="J32" s="148"/>
      <c r="K32" s="149"/>
      <c r="L32" s="149"/>
      <c r="M32" s="146"/>
      <c r="N32" s="146"/>
      <c r="O32" s="147"/>
      <c r="P32" s="147"/>
      <c r="Q32" s="146"/>
      <c r="R32" s="146"/>
      <c r="S32" s="146"/>
      <c r="T32" s="150"/>
      <c r="U32" s="150"/>
      <c r="V32" s="150" t="s">
        <v>0</v>
      </c>
      <c r="W32" s="151"/>
      <c r="X32" s="147"/>
    </row>
    <row r="33" spans="1:37">
      <c r="D33" s="145" t="s">
        <v>176</v>
      </c>
      <c r="E33" s="146"/>
      <c r="F33" s="147"/>
      <c r="G33" s="148"/>
      <c r="H33" s="148"/>
      <c r="I33" s="148"/>
      <c r="J33" s="148"/>
      <c r="K33" s="149"/>
      <c r="L33" s="149"/>
      <c r="M33" s="146"/>
      <c r="N33" s="146"/>
      <c r="O33" s="147"/>
      <c r="P33" s="147"/>
      <c r="Q33" s="146"/>
      <c r="R33" s="146"/>
      <c r="S33" s="146"/>
      <c r="T33" s="150"/>
      <c r="U33" s="150"/>
      <c r="V33" s="150" t="s">
        <v>0</v>
      </c>
      <c r="W33" s="151"/>
      <c r="X33" s="147"/>
    </row>
    <row r="34" spans="1:37">
      <c r="D34" s="145" t="s">
        <v>177</v>
      </c>
      <c r="E34" s="146"/>
      <c r="F34" s="147"/>
      <c r="G34" s="148"/>
      <c r="H34" s="148"/>
      <c r="I34" s="148"/>
      <c r="J34" s="148"/>
      <c r="K34" s="149"/>
      <c r="L34" s="149"/>
      <c r="M34" s="146"/>
      <c r="N34" s="146"/>
      <c r="O34" s="147"/>
      <c r="P34" s="147"/>
      <c r="Q34" s="146"/>
      <c r="R34" s="146"/>
      <c r="S34" s="146"/>
      <c r="T34" s="150"/>
      <c r="U34" s="150"/>
      <c r="V34" s="150" t="s">
        <v>0</v>
      </c>
      <c r="W34" s="151"/>
      <c r="X34" s="147"/>
    </row>
    <row r="35" spans="1:37">
      <c r="D35" s="145" t="s">
        <v>178</v>
      </c>
      <c r="E35" s="146"/>
      <c r="F35" s="147"/>
      <c r="G35" s="148"/>
      <c r="H35" s="148"/>
      <c r="I35" s="148"/>
      <c r="J35" s="148"/>
      <c r="K35" s="149"/>
      <c r="L35" s="149"/>
      <c r="M35" s="146"/>
      <c r="N35" s="146"/>
      <c r="O35" s="147"/>
      <c r="P35" s="147"/>
      <c r="Q35" s="146"/>
      <c r="R35" s="146"/>
      <c r="S35" s="146"/>
      <c r="T35" s="150"/>
      <c r="U35" s="150"/>
      <c r="V35" s="150" t="s">
        <v>0</v>
      </c>
      <c r="W35" s="151"/>
      <c r="X35" s="147"/>
    </row>
    <row r="36" spans="1:37">
      <c r="D36" s="145" t="s">
        <v>179</v>
      </c>
      <c r="E36" s="146"/>
      <c r="F36" s="147"/>
      <c r="G36" s="148"/>
      <c r="H36" s="148"/>
      <c r="I36" s="148"/>
      <c r="J36" s="148"/>
      <c r="K36" s="149"/>
      <c r="L36" s="149"/>
      <c r="M36" s="146"/>
      <c r="N36" s="146"/>
      <c r="O36" s="147"/>
      <c r="P36" s="147"/>
      <c r="Q36" s="146"/>
      <c r="R36" s="146"/>
      <c r="S36" s="146"/>
      <c r="T36" s="150"/>
      <c r="U36" s="150"/>
      <c r="V36" s="150" t="s">
        <v>0</v>
      </c>
      <c r="W36" s="151"/>
      <c r="X36" s="147"/>
    </row>
    <row r="37" spans="1:37">
      <c r="D37" s="145" t="s">
        <v>180</v>
      </c>
      <c r="E37" s="146"/>
      <c r="F37" s="147"/>
      <c r="G37" s="148"/>
      <c r="H37" s="148"/>
      <c r="I37" s="148"/>
      <c r="J37" s="148"/>
      <c r="K37" s="149"/>
      <c r="L37" s="149"/>
      <c r="M37" s="146"/>
      <c r="N37" s="146"/>
      <c r="O37" s="147"/>
      <c r="P37" s="147"/>
      <c r="Q37" s="146"/>
      <c r="R37" s="146"/>
      <c r="S37" s="146"/>
      <c r="T37" s="150"/>
      <c r="U37" s="150"/>
      <c r="V37" s="150" t="s">
        <v>0</v>
      </c>
      <c r="W37" s="151"/>
      <c r="X37" s="147"/>
    </row>
    <row r="38" spans="1:37">
      <c r="D38" s="145" t="s">
        <v>181</v>
      </c>
      <c r="E38" s="146"/>
      <c r="F38" s="147"/>
      <c r="G38" s="148"/>
      <c r="H38" s="148"/>
      <c r="I38" s="148"/>
      <c r="J38" s="148"/>
      <c r="K38" s="149"/>
      <c r="L38" s="149"/>
      <c r="M38" s="146"/>
      <c r="N38" s="146"/>
      <c r="O38" s="147"/>
      <c r="P38" s="147"/>
      <c r="Q38" s="146"/>
      <c r="R38" s="146"/>
      <c r="S38" s="146"/>
      <c r="T38" s="150"/>
      <c r="U38" s="150"/>
      <c r="V38" s="150" t="s">
        <v>0</v>
      </c>
      <c r="W38" s="151"/>
      <c r="X38" s="147"/>
    </row>
    <row r="39" spans="1:37">
      <c r="D39" s="145" t="s">
        <v>182</v>
      </c>
      <c r="E39" s="146"/>
      <c r="F39" s="147"/>
      <c r="G39" s="148"/>
      <c r="H39" s="148"/>
      <c r="I39" s="148"/>
      <c r="J39" s="148"/>
      <c r="K39" s="149"/>
      <c r="L39" s="149"/>
      <c r="M39" s="146"/>
      <c r="N39" s="146"/>
      <c r="O39" s="147"/>
      <c r="P39" s="147"/>
      <c r="Q39" s="146"/>
      <c r="R39" s="146"/>
      <c r="S39" s="146"/>
      <c r="T39" s="150"/>
      <c r="U39" s="150"/>
      <c r="V39" s="150" t="s">
        <v>0</v>
      </c>
      <c r="W39" s="151"/>
      <c r="X39" s="147"/>
    </row>
    <row r="40" spans="1:37">
      <c r="D40" s="145" t="s">
        <v>183</v>
      </c>
      <c r="E40" s="146"/>
      <c r="F40" s="147"/>
      <c r="G40" s="148"/>
      <c r="H40" s="148"/>
      <c r="I40" s="148"/>
      <c r="J40" s="148"/>
      <c r="K40" s="149"/>
      <c r="L40" s="149"/>
      <c r="M40" s="146"/>
      <c r="N40" s="146"/>
      <c r="O40" s="147"/>
      <c r="P40" s="147"/>
      <c r="Q40" s="146"/>
      <c r="R40" s="146"/>
      <c r="S40" s="146"/>
      <c r="T40" s="150"/>
      <c r="U40" s="150"/>
      <c r="V40" s="150" t="s">
        <v>0</v>
      </c>
      <c r="W40" s="151"/>
      <c r="X40" s="147"/>
    </row>
    <row r="41" spans="1:37">
      <c r="D41" s="145" t="s">
        <v>184</v>
      </c>
      <c r="E41" s="146"/>
      <c r="F41" s="147"/>
      <c r="G41" s="148"/>
      <c r="H41" s="148"/>
      <c r="I41" s="148"/>
      <c r="J41" s="148"/>
      <c r="K41" s="149"/>
      <c r="L41" s="149"/>
      <c r="M41" s="146"/>
      <c r="N41" s="146"/>
      <c r="O41" s="147"/>
      <c r="P41" s="147"/>
      <c r="Q41" s="146"/>
      <c r="R41" s="146"/>
      <c r="S41" s="146"/>
      <c r="T41" s="150"/>
      <c r="U41" s="150"/>
      <c r="V41" s="150" t="s">
        <v>0</v>
      </c>
      <c r="W41" s="151"/>
      <c r="X41" s="147"/>
    </row>
    <row r="42" spans="1:37">
      <c r="D42" s="145" t="s">
        <v>185</v>
      </c>
      <c r="E42" s="146"/>
      <c r="F42" s="147"/>
      <c r="G42" s="148"/>
      <c r="H42" s="148"/>
      <c r="I42" s="148"/>
      <c r="J42" s="148"/>
      <c r="K42" s="149"/>
      <c r="L42" s="149"/>
      <c r="M42" s="146"/>
      <c r="N42" s="146"/>
      <c r="O42" s="147"/>
      <c r="P42" s="147"/>
      <c r="Q42" s="146"/>
      <c r="R42" s="146"/>
      <c r="S42" s="146"/>
      <c r="T42" s="150"/>
      <c r="U42" s="150"/>
      <c r="V42" s="150" t="s">
        <v>0</v>
      </c>
      <c r="W42" s="151"/>
      <c r="X42" s="147"/>
    </row>
    <row r="43" spans="1:37">
      <c r="D43" s="145" t="s">
        <v>186</v>
      </c>
      <c r="E43" s="146"/>
      <c r="F43" s="147"/>
      <c r="G43" s="148"/>
      <c r="H43" s="148"/>
      <c r="I43" s="148"/>
      <c r="J43" s="148"/>
      <c r="K43" s="149"/>
      <c r="L43" s="149"/>
      <c r="M43" s="146"/>
      <c r="N43" s="146"/>
      <c r="O43" s="147"/>
      <c r="P43" s="147"/>
      <c r="Q43" s="146"/>
      <c r="R43" s="146"/>
      <c r="S43" s="146"/>
      <c r="T43" s="150"/>
      <c r="U43" s="150"/>
      <c r="V43" s="150" t="s">
        <v>0</v>
      </c>
      <c r="W43" s="151"/>
      <c r="X43" s="147"/>
    </row>
    <row r="44" spans="1:37">
      <c r="D44" s="145" t="s">
        <v>187</v>
      </c>
      <c r="E44" s="146"/>
      <c r="F44" s="147"/>
      <c r="G44" s="148"/>
      <c r="H44" s="148"/>
      <c r="I44" s="148"/>
      <c r="J44" s="148"/>
      <c r="K44" s="149"/>
      <c r="L44" s="149"/>
      <c r="M44" s="146"/>
      <c r="N44" s="146"/>
      <c r="O44" s="147"/>
      <c r="P44" s="147"/>
      <c r="Q44" s="146"/>
      <c r="R44" s="146"/>
      <c r="S44" s="146"/>
      <c r="T44" s="150"/>
      <c r="U44" s="150"/>
      <c r="V44" s="150" t="s">
        <v>0</v>
      </c>
      <c r="W44" s="151"/>
      <c r="X44" s="147"/>
    </row>
    <row r="45" spans="1:37" ht="25.5">
      <c r="D45" s="145" t="s">
        <v>188</v>
      </c>
      <c r="E45" s="146"/>
      <c r="F45" s="147"/>
      <c r="G45" s="148"/>
      <c r="H45" s="148"/>
      <c r="I45" s="148"/>
      <c r="J45" s="148"/>
      <c r="K45" s="149"/>
      <c r="L45" s="149"/>
      <c r="M45" s="146"/>
      <c r="N45" s="146"/>
      <c r="O45" s="147"/>
      <c r="P45" s="147"/>
      <c r="Q45" s="146"/>
      <c r="R45" s="146"/>
      <c r="S45" s="146"/>
      <c r="T45" s="150"/>
      <c r="U45" s="150"/>
      <c r="V45" s="150" t="s">
        <v>0</v>
      </c>
      <c r="W45" s="151"/>
      <c r="X45" s="147"/>
    </row>
    <row r="46" spans="1:37" ht="25.5">
      <c r="A46" s="95">
        <v>5</v>
      </c>
      <c r="B46" s="96" t="s">
        <v>169</v>
      </c>
      <c r="C46" s="97" t="s">
        <v>189</v>
      </c>
      <c r="D46" s="98" t="s">
        <v>190</v>
      </c>
      <c r="E46" s="99">
        <v>295</v>
      </c>
      <c r="F46" s="100" t="s">
        <v>191</v>
      </c>
      <c r="H46" s="101">
        <f t="shared" ref="H46:H54" si="0">ROUND(E46*G46,2)</f>
        <v>0</v>
      </c>
      <c r="J46" s="101">
        <f t="shared" ref="J46:J54" si="1">ROUND(E46*G46,2)</f>
        <v>0</v>
      </c>
      <c r="L46" s="102">
        <f t="shared" ref="L46:L54" si="2">E46*K46</f>
        <v>0</v>
      </c>
      <c r="N46" s="99">
        <f t="shared" ref="N46:N54" si="3">E46*M46</f>
        <v>0</v>
      </c>
      <c r="O46" s="100">
        <v>20</v>
      </c>
      <c r="P46" s="100" t="s">
        <v>148</v>
      </c>
      <c r="V46" s="103" t="s">
        <v>171</v>
      </c>
      <c r="W46" s="104">
        <v>295</v>
      </c>
      <c r="X46" s="97" t="s">
        <v>172</v>
      </c>
      <c r="Y46" s="97" t="s">
        <v>189</v>
      </c>
      <c r="Z46" s="100" t="s">
        <v>173</v>
      </c>
      <c r="AB46" s="100">
        <v>7</v>
      </c>
      <c r="AJ46" s="86" t="s">
        <v>171</v>
      </c>
      <c r="AK46" s="86" t="s">
        <v>152</v>
      </c>
    </row>
    <row r="47" spans="1:37" ht="25.5">
      <c r="A47" s="95">
        <v>6</v>
      </c>
      <c r="B47" s="96" t="s">
        <v>169</v>
      </c>
      <c r="C47" s="97" t="s">
        <v>172</v>
      </c>
      <c r="D47" s="98" t="s">
        <v>192</v>
      </c>
      <c r="E47" s="99">
        <v>30</v>
      </c>
      <c r="F47" s="100" t="s">
        <v>193</v>
      </c>
      <c r="H47" s="101">
        <f t="shared" si="0"/>
        <v>0</v>
      </c>
      <c r="J47" s="101">
        <f t="shared" si="1"/>
        <v>0</v>
      </c>
      <c r="L47" s="102">
        <f t="shared" si="2"/>
        <v>0</v>
      </c>
      <c r="N47" s="99">
        <f t="shared" si="3"/>
        <v>0</v>
      </c>
      <c r="O47" s="100">
        <v>20</v>
      </c>
      <c r="P47" s="100" t="s">
        <v>148</v>
      </c>
      <c r="V47" s="103" t="s">
        <v>171</v>
      </c>
      <c r="W47" s="104">
        <v>30</v>
      </c>
      <c r="X47" s="97" t="s">
        <v>172</v>
      </c>
      <c r="Y47" s="97" t="s">
        <v>172</v>
      </c>
      <c r="Z47" s="100" t="s">
        <v>173</v>
      </c>
      <c r="AB47" s="100">
        <v>7</v>
      </c>
      <c r="AJ47" s="86" t="s">
        <v>171</v>
      </c>
      <c r="AK47" s="86" t="s">
        <v>152</v>
      </c>
    </row>
    <row r="48" spans="1:37" ht="25.5">
      <c r="A48" s="95">
        <v>7</v>
      </c>
      <c r="B48" s="96" t="s">
        <v>169</v>
      </c>
      <c r="C48" s="97" t="s">
        <v>194</v>
      </c>
      <c r="D48" s="98" t="s">
        <v>195</v>
      </c>
      <c r="E48" s="99">
        <v>9</v>
      </c>
      <c r="F48" s="100" t="s">
        <v>193</v>
      </c>
      <c r="H48" s="101">
        <f t="shared" si="0"/>
        <v>0</v>
      </c>
      <c r="J48" s="101">
        <f t="shared" si="1"/>
        <v>0</v>
      </c>
      <c r="L48" s="102">
        <f t="shared" si="2"/>
        <v>0</v>
      </c>
      <c r="N48" s="99">
        <f t="shared" si="3"/>
        <v>0</v>
      </c>
      <c r="O48" s="100">
        <v>20</v>
      </c>
      <c r="P48" s="100" t="s">
        <v>148</v>
      </c>
      <c r="V48" s="103" t="s">
        <v>171</v>
      </c>
      <c r="W48" s="104">
        <v>9</v>
      </c>
      <c r="X48" s="97" t="s">
        <v>196</v>
      </c>
      <c r="Y48" s="97" t="s">
        <v>194</v>
      </c>
      <c r="Z48" s="100" t="s">
        <v>173</v>
      </c>
      <c r="AB48" s="100">
        <v>7</v>
      </c>
      <c r="AJ48" s="86" t="s">
        <v>171</v>
      </c>
      <c r="AK48" s="86" t="s">
        <v>152</v>
      </c>
    </row>
    <row r="49" spans="1:37" ht="38.25">
      <c r="A49" s="95">
        <v>8</v>
      </c>
      <c r="B49" s="96" t="s">
        <v>169</v>
      </c>
      <c r="C49" s="97" t="s">
        <v>197</v>
      </c>
      <c r="D49" s="98" t="s">
        <v>198</v>
      </c>
      <c r="E49" s="99">
        <v>112</v>
      </c>
      <c r="F49" s="100" t="s">
        <v>147</v>
      </c>
      <c r="H49" s="101">
        <f t="shared" si="0"/>
        <v>0</v>
      </c>
      <c r="J49" s="101">
        <f t="shared" si="1"/>
        <v>0</v>
      </c>
      <c r="L49" s="102">
        <f t="shared" si="2"/>
        <v>0</v>
      </c>
      <c r="N49" s="99">
        <f t="shared" si="3"/>
        <v>0</v>
      </c>
      <c r="O49" s="100">
        <v>20</v>
      </c>
      <c r="P49" s="100" t="s">
        <v>148</v>
      </c>
      <c r="V49" s="103" t="s">
        <v>171</v>
      </c>
      <c r="W49" s="104">
        <v>112</v>
      </c>
      <c r="X49" s="97" t="s">
        <v>172</v>
      </c>
      <c r="Y49" s="97" t="s">
        <v>197</v>
      </c>
      <c r="Z49" s="100" t="s">
        <v>173</v>
      </c>
      <c r="AB49" s="100">
        <v>7</v>
      </c>
      <c r="AJ49" s="86" t="s">
        <v>171</v>
      </c>
      <c r="AK49" s="86" t="s">
        <v>152</v>
      </c>
    </row>
    <row r="50" spans="1:37" ht="25.5">
      <c r="A50" s="95">
        <v>9</v>
      </c>
      <c r="B50" s="96" t="s">
        <v>169</v>
      </c>
      <c r="C50" s="97" t="s">
        <v>199</v>
      </c>
      <c r="D50" s="98" t="s">
        <v>200</v>
      </c>
      <c r="E50" s="99">
        <v>2</v>
      </c>
      <c r="F50" s="100" t="s">
        <v>193</v>
      </c>
      <c r="H50" s="101">
        <f t="shared" si="0"/>
        <v>0</v>
      </c>
      <c r="J50" s="101">
        <f t="shared" si="1"/>
        <v>0</v>
      </c>
      <c r="L50" s="102">
        <f t="shared" si="2"/>
        <v>0</v>
      </c>
      <c r="N50" s="99">
        <f t="shared" si="3"/>
        <v>0</v>
      </c>
      <c r="O50" s="100">
        <v>20</v>
      </c>
      <c r="P50" s="100" t="s">
        <v>148</v>
      </c>
      <c r="V50" s="103" t="s">
        <v>171</v>
      </c>
      <c r="W50" s="104">
        <v>2</v>
      </c>
      <c r="X50" s="97" t="s">
        <v>172</v>
      </c>
      <c r="Y50" s="97" t="s">
        <v>199</v>
      </c>
      <c r="Z50" s="100" t="s">
        <v>173</v>
      </c>
      <c r="AB50" s="100">
        <v>7</v>
      </c>
      <c r="AJ50" s="86" t="s">
        <v>171</v>
      </c>
      <c r="AK50" s="86" t="s">
        <v>152</v>
      </c>
    </row>
    <row r="51" spans="1:37" ht="25.5">
      <c r="A51" s="95">
        <v>10</v>
      </c>
      <c r="B51" s="96" t="s">
        <v>169</v>
      </c>
      <c r="C51" s="97" t="s">
        <v>201</v>
      </c>
      <c r="D51" s="157" t="s">
        <v>212</v>
      </c>
      <c r="E51" s="99">
        <v>2</v>
      </c>
      <c r="F51" s="100" t="s">
        <v>193</v>
      </c>
      <c r="H51" s="101">
        <f t="shared" si="0"/>
        <v>0</v>
      </c>
      <c r="J51" s="101">
        <f t="shared" si="1"/>
        <v>0</v>
      </c>
      <c r="L51" s="102">
        <f t="shared" si="2"/>
        <v>0</v>
      </c>
      <c r="N51" s="99">
        <f t="shared" si="3"/>
        <v>0</v>
      </c>
      <c r="O51" s="100">
        <v>20</v>
      </c>
      <c r="P51" s="100" t="s">
        <v>148</v>
      </c>
      <c r="V51" s="103" t="s">
        <v>171</v>
      </c>
      <c r="W51" s="104">
        <v>2</v>
      </c>
      <c r="X51" s="97" t="s">
        <v>172</v>
      </c>
      <c r="Y51" s="97" t="s">
        <v>201</v>
      </c>
      <c r="Z51" s="100" t="s">
        <v>173</v>
      </c>
      <c r="AB51" s="100">
        <v>7</v>
      </c>
      <c r="AJ51" s="86" t="s">
        <v>171</v>
      </c>
      <c r="AK51" s="86" t="s">
        <v>152</v>
      </c>
    </row>
    <row r="52" spans="1:37" ht="25.5">
      <c r="A52" s="95">
        <v>11</v>
      </c>
      <c r="B52" s="96" t="s">
        <v>169</v>
      </c>
      <c r="C52" s="97" t="s">
        <v>202</v>
      </c>
      <c r="D52" s="98" t="s">
        <v>203</v>
      </c>
      <c r="E52" s="99">
        <v>12</v>
      </c>
      <c r="F52" s="100" t="s">
        <v>193</v>
      </c>
      <c r="H52" s="101">
        <f t="shared" si="0"/>
        <v>0</v>
      </c>
      <c r="J52" s="101">
        <f t="shared" si="1"/>
        <v>0</v>
      </c>
      <c r="L52" s="102">
        <f t="shared" si="2"/>
        <v>0</v>
      </c>
      <c r="N52" s="99">
        <f t="shared" si="3"/>
        <v>0</v>
      </c>
      <c r="O52" s="100">
        <v>20</v>
      </c>
      <c r="P52" s="100" t="s">
        <v>148</v>
      </c>
      <c r="V52" s="103" t="s">
        <v>171</v>
      </c>
      <c r="W52" s="104">
        <v>12</v>
      </c>
      <c r="X52" s="97" t="s">
        <v>196</v>
      </c>
      <c r="Y52" s="97" t="s">
        <v>202</v>
      </c>
      <c r="Z52" s="100" t="s">
        <v>173</v>
      </c>
      <c r="AB52" s="100">
        <v>7</v>
      </c>
      <c r="AJ52" s="86" t="s">
        <v>171</v>
      </c>
      <c r="AK52" s="86" t="s">
        <v>152</v>
      </c>
    </row>
    <row r="53" spans="1:37" ht="25.5">
      <c r="A53" s="95">
        <v>12</v>
      </c>
      <c r="B53" s="96" t="s">
        <v>169</v>
      </c>
      <c r="C53" s="97" t="s">
        <v>204</v>
      </c>
      <c r="D53" s="98" t="s">
        <v>205</v>
      </c>
      <c r="E53" s="99">
        <v>112.5</v>
      </c>
      <c r="F53" s="100" t="s">
        <v>191</v>
      </c>
      <c r="H53" s="101">
        <f t="shared" si="0"/>
        <v>0</v>
      </c>
      <c r="J53" s="101">
        <f t="shared" si="1"/>
        <v>0</v>
      </c>
      <c r="L53" s="102">
        <f t="shared" si="2"/>
        <v>0</v>
      </c>
      <c r="N53" s="99">
        <f t="shared" si="3"/>
        <v>0</v>
      </c>
      <c r="O53" s="100">
        <v>20</v>
      </c>
      <c r="P53" s="100" t="s">
        <v>148</v>
      </c>
      <c r="V53" s="103" t="s">
        <v>171</v>
      </c>
      <c r="W53" s="104">
        <v>112.5</v>
      </c>
      <c r="X53" s="97" t="s">
        <v>196</v>
      </c>
      <c r="Y53" s="97" t="s">
        <v>204</v>
      </c>
      <c r="Z53" s="100" t="s">
        <v>173</v>
      </c>
      <c r="AB53" s="100">
        <v>7</v>
      </c>
      <c r="AJ53" s="86" t="s">
        <v>171</v>
      </c>
      <c r="AK53" s="86" t="s">
        <v>152</v>
      </c>
    </row>
    <row r="54" spans="1:37" ht="25.5">
      <c r="A54" s="95">
        <v>13</v>
      </c>
      <c r="B54" s="96" t="s">
        <v>169</v>
      </c>
      <c r="C54" s="97" t="s">
        <v>206</v>
      </c>
      <c r="D54" s="98" t="s">
        <v>207</v>
      </c>
      <c r="E54" s="99">
        <v>185</v>
      </c>
      <c r="F54" s="100" t="s">
        <v>191</v>
      </c>
      <c r="H54" s="101">
        <f t="shared" si="0"/>
        <v>0</v>
      </c>
      <c r="J54" s="101">
        <f t="shared" si="1"/>
        <v>0</v>
      </c>
      <c r="L54" s="102">
        <f t="shared" si="2"/>
        <v>0</v>
      </c>
      <c r="N54" s="99">
        <f t="shared" si="3"/>
        <v>0</v>
      </c>
      <c r="O54" s="100">
        <v>20</v>
      </c>
      <c r="P54" s="100" t="s">
        <v>148</v>
      </c>
      <c r="V54" s="103" t="s">
        <v>171</v>
      </c>
      <c r="W54" s="104">
        <v>185</v>
      </c>
      <c r="X54" s="97" t="s">
        <v>196</v>
      </c>
      <c r="Y54" s="97" t="s">
        <v>206</v>
      </c>
      <c r="Z54" s="100" t="s">
        <v>173</v>
      </c>
      <c r="AB54" s="100">
        <v>7</v>
      </c>
      <c r="AJ54" s="86" t="s">
        <v>171</v>
      </c>
      <c r="AK54" s="86" t="s">
        <v>152</v>
      </c>
    </row>
    <row r="55" spans="1:37">
      <c r="D55" s="152" t="s">
        <v>208</v>
      </c>
      <c r="E55" s="153">
        <f>J55</f>
        <v>0</v>
      </c>
      <c r="H55" s="153">
        <f>SUM(H28:H54)</f>
        <v>0</v>
      </c>
      <c r="I55" s="153">
        <f>SUM(I28:I54)</f>
        <v>0</v>
      </c>
      <c r="J55" s="153">
        <f>SUM(J28:J54)</f>
        <v>0</v>
      </c>
      <c r="L55" s="154">
        <f>SUM(L28:L54)</f>
        <v>0</v>
      </c>
      <c r="N55" s="155">
        <f>SUM(N28:N54)</f>
        <v>0</v>
      </c>
      <c r="W55" s="104">
        <f>SUM(W28:W54)</f>
        <v>1369.5</v>
      </c>
    </row>
    <row r="57" spans="1:37">
      <c r="D57" s="152" t="s">
        <v>208</v>
      </c>
      <c r="E57" s="153">
        <f>J57</f>
        <v>0</v>
      </c>
      <c r="H57" s="153">
        <f>+H55</f>
        <v>0</v>
      </c>
      <c r="I57" s="153">
        <f>+I55</f>
        <v>0</v>
      </c>
      <c r="J57" s="153">
        <f>+J55</f>
        <v>0</v>
      </c>
      <c r="L57" s="154">
        <f>+L55</f>
        <v>0</v>
      </c>
      <c r="N57" s="155">
        <f>+N55</f>
        <v>0</v>
      </c>
      <c r="W57" s="104">
        <f>+W55</f>
        <v>1369.5</v>
      </c>
    </row>
    <row r="59" spans="1:37">
      <c r="D59" s="156" t="s">
        <v>209</v>
      </c>
      <c r="E59" s="153">
        <f>J59</f>
        <v>0</v>
      </c>
      <c r="H59" s="153">
        <f>+H26+H57</f>
        <v>0</v>
      </c>
      <c r="I59" s="153">
        <f>+I26+I57</f>
        <v>0</v>
      </c>
      <c r="J59" s="153">
        <f>+J26+J57</f>
        <v>0</v>
      </c>
      <c r="L59" s="154">
        <f>+L26+L57</f>
        <v>46.6785</v>
      </c>
      <c r="N59" s="155">
        <f>+N26+N57</f>
        <v>0</v>
      </c>
      <c r="W59" s="104">
        <f>+W26+W57</f>
        <v>1435.085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1"/>
  <sheetViews>
    <sheetView showGridLines="0" workbookViewId="0">
      <selection activeCell="A23" sqref="A23"/>
    </sheetView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114</v>
      </c>
      <c r="C1" s="86"/>
      <c r="E1" s="90" t="s">
        <v>115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>
      <c r="A2" s="90" t="s">
        <v>12</v>
      </c>
      <c r="C2" s="86"/>
      <c r="E2" s="90" t="s">
        <v>116</v>
      </c>
      <c r="F2" s="86"/>
      <c r="G2" s="86"/>
      <c r="Z2" s="83" t="s">
        <v>13</v>
      </c>
      <c r="AA2" s="84" t="s">
        <v>68</v>
      </c>
      <c r="AB2" s="84" t="s">
        <v>15</v>
      </c>
      <c r="AC2" s="84"/>
      <c r="AD2" s="85"/>
    </row>
    <row r="3" spans="1:30">
      <c r="A3" s="90" t="s">
        <v>16</v>
      </c>
      <c r="C3" s="86"/>
      <c r="E3" s="90" t="s">
        <v>117</v>
      </c>
      <c r="F3" s="86"/>
      <c r="G3" s="86"/>
      <c r="Z3" s="83" t="s">
        <v>17</v>
      </c>
      <c r="AA3" s="84" t="s">
        <v>69</v>
      </c>
      <c r="AB3" s="84" t="s">
        <v>15</v>
      </c>
      <c r="AC3" s="84" t="s">
        <v>19</v>
      </c>
      <c r="AD3" s="85" t="s">
        <v>20</v>
      </c>
    </row>
    <row r="4" spans="1:30">
      <c r="B4" s="86"/>
      <c r="C4" s="86"/>
      <c r="D4" s="86"/>
      <c r="E4" s="86"/>
      <c r="F4" s="86"/>
      <c r="G4" s="86"/>
      <c r="Z4" s="83" t="s">
        <v>21</v>
      </c>
      <c r="AA4" s="84" t="s">
        <v>70</v>
      </c>
      <c r="AB4" s="84" t="s">
        <v>15</v>
      </c>
      <c r="AC4" s="84"/>
      <c r="AD4" s="85"/>
    </row>
    <row r="5" spans="1:30">
      <c r="A5" s="90" t="s">
        <v>118</v>
      </c>
      <c r="B5" s="86"/>
      <c r="C5" s="86"/>
      <c r="D5" s="86"/>
      <c r="E5" s="86"/>
      <c r="F5" s="86"/>
      <c r="G5" s="86"/>
      <c r="Z5" s="83" t="s">
        <v>23</v>
      </c>
      <c r="AA5" s="84" t="s">
        <v>69</v>
      </c>
      <c r="AB5" s="84" t="s">
        <v>15</v>
      </c>
      <c r="AC5" s="84" t="s">
        <v>19</v>
      </c>
      <c r="AD5" s="85" t="s">
        <v>20</v>
      </c>
    </row>
    <row r="6" spans="1:30">
      <c r="A6" s="90"/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B8" s="91" t="str">
        <f>CONCATENATE(AA2," ",AB2," ",AC2," ",AD2)</f>
        <v xml:space="preserve">Rekapitulácia rozpočtu v EUR  </v>
      </c>
      <c r="G8" s="86"/>
    </row>
    <row r="9" spans="1:30">
      <c r="A9" s="92" t="s">
        <v>71</v>
      </c>
      <c r="B9" s="92" t="s">
        <v>32</v>
      </c>
      <c r="C9" s="92" t="s">
        <v>33</v>
      </c>
      <c r="D9" s="92" t="s">
        <v>34</v>
      </c>
      <c r="E9" s="93" t="s">
        <v>72</v>
      </c>
      <c r="F9" s="93" t="s">
        <v>36</v>
      </c>
      <c r="G9" s="93" t="s">
        <v>41</v>
      </c>
    </row>
    <row r="10" spans="1:30">
      <c r="A10" s="94"/>
      <c r="B10" s="94"/>
      <c r="C10" s="94" t="s">
        <v>58</v>
      </c>
      <c r="D10" s="94"/>
      <c r="E10" s="94" t="s">
        <v>34</v>
      </c>
      <c r="F10" s="94" t="s">
        <v>34</v>
      </c>
      <c r="G10" s="94" t="s">
        <v>34</v>
      </c>
    </row>
    <row r="12" spans="1:30">
      <c r="A12" s="86" t="s">
        <v>143</v>
      </c>
      <c r="B12" s="87">
        <f>Prehlad!H16</f>
        <v>0</v>
      </c>
      <c r="C12" s="87">
        <f>Prehlad!I16</f>
        <v>0</v>
      </c>
      <c r="D12" s="87">
        <f>Prehlad!J16</f>
        <v>0</v>
      </c>
      <c r="E12" s="88">
        <f>Prehlad!L16</f>
        <v>46.573500000000003</v>
      </c>
      <c r="F12" s="89">
        <f>Prehlad!N16</f>
        <v>0</v>
      </c>
      <c r="G12" s="89">
        <f>Prehlad!W16</f>
        <v>56.73</v>
      </c>
    </row>
    <row r="13" spans="1:30">
      <c r="A13" s="86" t="s">
        <v>155</v>
      </c>
      <c r="B13" s="87">
        <f>Prehlad!H20</f>
        <v>0</v>
      </c>
      <c r="C13" s="87">
        <f>Prehlad!I20</f>
        <v>0</v>
      </c>
      <c r="D13" s="87">
        <f>Prehlad!J20</f>
        <v>0</v>
      </c>
      <c r="E13" s="88">
        <f>Prehlad!L20</f>
        <v>0.105</v>
      </c>
      <c r="F13" s="89">
        <f>Prehlad!N20</f>
        <v>0</v>
      </c>
      <c r="G13" s="89">
        <f>Prehlad!W20</f>
        <v>0.63</v>
      </c>
    </row>
    <row r="14" spans="1:30">
      <c r="A14" s="86" t="s">
        <v>161</v>
      </c>
      <c r="B14" s="87">
        <f>Prehlad!H24</f>
        <v>0</v>
      </c>
      <c r="C14" s="87">
        <f>Prehlad!I24</f>
        <v>0</v>
      </c>
      <c r="D14" s="87">
        <f>Prehlad!J24</f>
        <v>0</v>
      </c>
      <c r="E14" s="88">
        <f>Prehlad!L24</f>
        <v>0</v>
      </c>
      <c r="F14" s="89">
        <f>Prehlad!N24</f>
        <v>0</v>
      </c>
      <c r="G14" s="89">
        <f>Prehlad!W24</f>
        <v>8.2249999999999996</v>
      </c>
    </row>
    <row r="15" spans="1:30">
      <c r="A15" s="86" t="s">
        <v>167</v>
      </c>
      <c r="B15" s="87">
        <f>Prehlad!H26</f>
        <v>0</v>
      </c>
      <c r="C15" s="87">
        <f>Prehlad!I26</f>
        <v>0</v>
      </c>
      <c r="D15" s="87">
        <f>Prehlad!J26</f>
        <v>0</v>
      </c>
      <c r="E15" s="88">
        <f>Prehlad!L26</f>
        <v>46.6785</v>
      </c>
      <c r="F15" s="89">
        <f>Prehlad!N26</f>
        <v>0</v>
      </c>
      <c r="G15" s="89">
        <f>Prehlad!W26</f>
        <v>65.584999999999994</v>
      </c>
    </row>
    <row r="17" spans="1:7">
      <c r="A17" s="86" t="s">
        <v>168</v>
      </c>
      <c r="B17" s="87">
        <f>Prehlad!H55</f>
        <v>0</v>
      </c>
      <c r="C17" s="87">
        <f>Prehlad!I55</f>
        <v>0</v>
      </c>
      <c r="D17" s="87">
        <f>Prehlad!J55</f>
        <v>0</v>
      </c>
      <c r="E17" s="88">
        <f>Prehlad!L55</f>
        <v>0</v>
      </c>
      <c r="F17" s="89">
        <f>Prehlad!N55</f>
        <v>0</v>
      </c>
      <c r="G17" s="89">
        <f>Prehlad!W55</f>
        <v>1369.5</v>
      </c>
    </row>
    <row r="18" spans="1:7">
      <c r="A18" s="86" t="s">
        <v>208</v>
      </c>
      <c r="B18" s="87">
        <f>Prehlad!H57</f>
        <v>0</v>
      </c>
      <c r="C18" s="87">
        <f>Prehlad!I57</f>
        <v>0</v>
      </c>
      <c r="D18" s="87">
        <f>Prehlad!J57</f>
        <v>0</v>
      </c>
      <c r="E18" s="88">
        <f>Prehlad!L57</f>
        <v>0</v>
      </c>
      <c r="F18" s="89">
        <f>Prehlad!N57</f>
        <v>0</v>
      </c>
      <c r="G18" s="89">
        <f>Prehlad!W57</f>
        <v>1369.5</v>
      </c>
    </row>
    <row r="21" spans="1:7">
      <c r="A21" s="86" t="s">
        <v>209</v>
      </c>
      <c r="B21" s="87">
        <f>Prehlad!H59</f>
        <v>0</v>
      </c>
      <c r="C21" s="87">
        <f>Prehlad!I59</f>
        <v>0</v>
      </c>
      <c r="D21" s="87">
        <f>Prehlad!J59</f>
        <v>0</v>
      </c>
      <c r="E21" s="88">
        <f>Prehlad!L59</f>
        <v>46.6785</v>
      </c>
      <c r="F21" s="89">
        <f>Prehlad!N59</f>
        <v>0</v>
      </c>
      <c r="G21" s="89">
        <f>Prehlad!W59</f>
        <v>1435.085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43"/>
  <sheetViews>
    <sheetView showGridLines="0" showZeros="0" tabSelected="1" workbookViewId="0">
      <selection activeCell="L24" sqref="L24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118</v>
      </c>
      <c r="D2" s="5"/>
      <c r="E2" s="5"/>
      <c r="F2" s="5"/>
      <c r="G2" s="6" t="s">
        <v>73</v>
      </c>
      <c r="H2" s="5" t="s">
        <v>119</v>
      </c>
      <c r="I2" s="5"/>
      <c r="J2" s="66"/>
      <c r="Z2" s="83" t="s">
        <v>13</v>
      </c>
      <c r="AA2" s="84" t="s">
        <v>74</v>
      </c>
      <c r="AB2" s="84" t="s">
        <v>15</v>
      </c>
      <c r="AC2" s="84"/>
      <c r="AD2" s="85"/>
    </row>
    <row r="3" spans="2:30" ht="18" customHeight="1">
      <c r="B3" s="7"/>
      <c r="C3" s="8"/>
      <c r="D3" s="8"/>
      <c r="E3" s="8"/>
      <c r="F3" s="8"/>
      <c r="G3" s="9" t="s">
        <v>120</v>
      </c>
      <c r="H3" s="8"/>
      <c r="I3" s="8"/>
      <c r="J3" s="67"/>
      <c r="Z3" s="83" t="s">
        <v>17</v>
      </c>
      <c r="AA3" s="84" t="s">
        <v>75</v>
      </c>
      <c r="AB3" s="84" t="s">
        <v>15</v>
      </c>
      <c r="AC3" s="84" t="s">
        <v>19</v>
      </c>
      <c r="AD3" s="85" t="s">
        <v>20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21</v>
      </c>
      <c r="AA4" s="84" t="s">
        <v>76</v>
      </c>
      <c r="AB4" s="84" t="s">
        <v>15</v>
      </c>
      <c r="AC4" s="84"/>
      <c r="AD4" s="85"/>
    </row>
    <row r="5" spans="2:30" ht="18" customHeight="1">
      <c r="B5" s="13"/>
      <c r="C5" s="14" t="s">
        <v>77</v>
      </c>
      <c r="D5" s="14"/>
      <c r="E5" s="14" t="s">
        <v>78</v>
      </c>
      <c r="F5" s="15"/>
      <c r="G5" s="15" t="s">
        <v>79</v>
      </c>
      <c r="H5" s="14"/>
      <c r="I5" s="15" t="s">
        <v>80</v>
      </c>
      <c r="J5" s="69" t="s">
        <v>121</v>
      </c>
      <c r="Z5" s="83" t="s">
        <v>23</v>
      </c>
      <c r="AA5" s="84" t="s">
        <v>75</v>
      </c>
      <c r="AB5" s="84" t="s">
        <v>15</v>
      </c>
      <c r="AC5" s="84" t="s">
        <v>19</v>
      </c>
      <c r="AD5" s="85" t="s">
        <v>20</v>
      </c>
    </row>
    <row r="6" spans="2:30" ht="18" customHeight="1">
      <c r="B6" s="4"/>
      <c r="C6" s="5" t="s">
        <v>2</v>
      </c>
      <c r="D6" s="5" t="s">
        <v>122</v>
      </c>
      <c r="E6" s="5"/>
      <c r="F6" s="5"/>
      <c r="G6" s="5" t="s">
        <v>81</v>
      </c>
      <c r="H6" s="5"/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82</v>
      </c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81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82</v>
      </c>
      <c r="H9" s="11"/>
      <c r="I9" s="11"/>
      <c r="J9" s="68"/>
    </row>
    <row r="10" spans="2:30" ht="18" customHeight="1">
      <c r="B10" s="7"/>
      <c r="C10" s="8" t="s">
        <v>83</v>
      </c>
      <c r="D10" s="8"/>
      <c r="E10" s="8"/>
      <c r="F10" s="8"/>
      <c r="G10" s="8" t="s">
        <v>81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82</v>
      </c>
      <c r="H11" s="20"/>
      <c r="I11" s="20"/>
      <c r="J11" s="71"/>
    </row>
    <row r="12" spans="2:30" ht="18" customHeight="1">
      <c r="B12" s="21">
        <v>1</v>
      </c>
      <c r="C12" s="5" t="s">
        <v>123</v>
      </c>
      <c r="D12" s="5"/>
      <c r="E12" s="5"/>
      <c r="F12" s="22">
        <f>IF(B12&lt;&gt;0,ROUND($J$31/B12,0),0)</f>
        <v>0</v>
      </c>
      <c r="G12" s="6">
        <v>1</v>
      </c>
      <c r="H12" s="5" t="s">
        <v>126</v>
      </c>
      <c r="I12" s="5"/>
      <c r="J12" s="72">
        <f>IF(G12&lt;&gt;0,ROUND($J$31/G12,0),0)</f>
        <v>0</v>
      </c>
    </row>
    <row r="13" spans="2:30" ht="18" customHeight="1">
      <c r="B13" s="23">
        <v>1</v>
      </c>
      <c r="C13" s="18" t="s">
        <v>124</v>
      </c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>
        <v>1</v>
      </c>
      <c r="C14" s="20" t="s">
        <v>125</v>
      </c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84</v>
      </c>
      <c r="C15" s="29" t="s">
        <v>85</v>
      </c>
      <c r="D15" s="30" t="s">
        <v>32</v>
      </c>
      <c r="E15" s="30" t="s">
        <v>86</v>
      </c>
      <c r="F15" s="31" t="s">
        <v>87</v>
      </c>
      <c r="G15" s="28" t="s">
        <v>88</v>
      </c>
      <c r="H15" s="32" t="s">
        <v>89</v>
      </c>
      <c r="I15" s="43"/>
      <c r="J15" s="44"/>
    </row>
    <row r="16" spans="2:30" ht="18" customHeight="1">
      <c r="B16" s="33">
        <v>1</v>
      </c>
      <c r="C16" s="34" t="s">
        <v>90</v>
      </c>
      <c r="D16" s="135">
        <f>Prehlad!H26</f>
        <v>0</v>
      </c>
      <c r="E16" s="135">
        <f>Prehlad!I26</f>
        <v>0</v>
      </c>
      <c r="F16" s="136">
        <f>D16+E16</f>
        <v>0</v>
      </c>
      <c r="G16" s="33">
        <v>6</v>
      </c>
      <c r="H16" s="35" t="s">
        <v>127</v>
      </c>
      <c r="I16" s="75"/>
      <c r="J16" s="136">
        <v>0</v>
      </c>
    </row>
    <row r="17" spans="2:10" ht="18" customHeight="1">
      <c r="B17" s="36">
        <v>2</v>
      </c>
      <c r="C17" s="37" t="s">
        <v>91</v>
      </c>
      <c r="D17" s="137"/>
      <c r="E17" s="137"/>
      <c r="F17" s="136">
        <f>D17+E17</f>
        <v>0</v>
      </c>
      <c r="G17" s="36">
        <v>7</v>
      </c>
      <c r="H17" s="38" t="s">
        <v>128</v>
      </c>
      <c r="I17" s="8"/>
      <c r="J17" s="138">
        <v>0</v>
      </c>
    </row>
    <row r="18" spans="2:10" ht="18" customHeight="1">
      <c r="B18" s="36">
        <v>3</v>
      </c>
      <c r="C18" s="37" t="s">
        <v>92</v>
      </c>
      <c r="D18" s="137"/>
      <c r="E18" s="137"/>
      <c r="F18" s="136">
        <f>D18+E18</f>
        <v>0</v>
      </c>
      <c r="G18" s="36">
        <v>8</v>
      </c>
      <c r="H18" s="38" t="s">
        <v>129</v>
      </c>
      <c r="I18" s="8"/>
      <c r="J18" s="138">
        <v>0</v>
      </c>
    </row>
    <row r="19" spans="2:10" ht="18" customHeight="1">
      <c r="B19" s="36">
        <v>4</v>
      </c>
      <c r="C19" s="37" t="s">
        <v>93</v>
      </c>
      <c r="D19" s="137"/>
      <c r="E19" s="137"/>
      <c r="F19" s="139">
        <f>D19+E19</f>
        <v>0</v>
      </c>
      <c r="G19" s="36">
        <v>9</v>
      </c>
      <c r="H19" s="38" t="s">
        <v>3</v>
      </c>
      <c r="I19" s="8"/>
      <c r="J19" s="138">
        <v>0</v>
      </c>
    </row>
    <row r="20" spans="2:10" ht="18" customHeight="1">
      <c r="B20" s="39">
        <v>5</v>
      </c>
      <c r="C20" s="40" t="s">
        <v>94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95</v>
      </c>
      <c r="J20" s="142">
        <f>SUM(J16:J19)</f>
        <v>0</v>
      </c>
    </row>
    <row r="21" spans="2:10" ht="18" customHeight="1">
      <c r="B21" s="28" t="s">
        <v>96</v>
      </c>
      <c r="C21" s="42"/>
      <c r="D21" s="43" t="s">
        <v>97</v>
      </c>
      <c r="E21" s="43"/>
      <c r="F21" s="44"/>
      <c r="G21" s="28" t="s">
        <v>98</v>
      </c>
      <c r="H21" s="32" t="s">
        <v>99</v>
      </c>
      <c r="I21" s="43"/>
      <c r="J21" s="44"/>
    </row>
    <row r="22" spans="2:10" ht="18" customHeight="1">
      <c r="B22" s="33">
        <v>11</v>
      </c>
      <c r="C22" s="35" t="s">
        <v>130</v>
      </c>
      <c r="D22" s="45" t="s">
        <v>3</v>
      </c>
      <c r="E22" s="46">
        <v>0</v>
      </c>
      <c r="F22" s="136">
        <f>ROUND(((D16+E16+D17+E17+D18)*E22),2)</f>
        <v>0</v>
      </c>
      <c r="G22" s="36">
        <v>16</v>
      </c>
      <c r="H22" s="38" t="s">
        <v>100</v>
      </c>
      <c r="I22" s="77"/>
      <c r="J22" s="138"/>
    </row>
    <row r="23" spans="2:10" ht="18" customHeight="1">
      <c r="B23" s="36">
        <v>12</v>
      </c>
      <c r="C23" s="38" t="s">
        <v>131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133</v>
      </c>
      <c r="I23" s="77"/>
      <c r="J23" s="138">
        <v>0</v>
      </c>
    </row>
    <row r="24" spans="2:10" ht="18" customHeight="1">
      <c r="B24" s="36">
        <v>13</v>
      </c>
      <c r="C24" s="38" t="s">
        <v>132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134</v>
      </c>
      <c r="I24" s="77"/>
      <c r="J24" s="138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3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101</v>
      </c>
      <c r="F26" s="142">
        <f>SUM(F22:F25)</f>
        <v>0</v>
      </c>
      <c r="G26" s="39">
        <v>20</v>
      </c>
      <c r="H26" s="49"/>
      <c r="I26" s="50" t="s">
        <v>102</v>
      </c>
      <c r="J26" s="142">
        <f>SUM(J22:J25)</f>
        <v>0</v>
      </c>
    </row>
    <row r="27" spans="2:10" ht="18" customHeight="1">
      <c r="B27" s="51"/>
      <c r="C27" s="52" t="s">
        <v>103</v>
      </c>
      <c r="D27" s="53"/>
      <c r="E27" s="54" t="s">
        <v>104</v>
      </c>
      <c r="F27" s="55"/>
      <c r="G27" s="28" t="s">
        <v>105</v>
      </c>
      <c r="H27" s="32" t="s">
        <v>106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107</v>
      </c>
      <c r="J28" s="136">
        <f>ROUND(F20,2)+J20+F26+J26</f>
        <v>0</v>
      </c>
    </row>
    <row r="29" spans="2:10" ht="18" customHeight="1">
      <c r="B29" s="56"/>
      <c r="C29" s="58" t="s">
        <v>108</v>
      </c>
      <c r="D29" s="58"/>
      <c r="E29" s="60"/>
      <c r="F29" s="55"/>
      <c r="G29" s="36">
        <v>22</v>
      </c>
      <c r="H29" s="38" t="s">
        <v>135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109</v>
      </c>
      <c r="D30" s="8"/>
      <c r="E30" s="60"/>
      <c r="F30" s="55"/>
      <c r="G30" s="36">
        <v>23</v>
      </c>
      <c r="H30" s="38" t="s">
        <v>136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110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111</v>
      </c>
      <c r="H32" s="63" t="s">
        <v>137</v>
      </c>
      <c r="I32" s="79"/>
      <c r="J32" s="80">
        <v>0</v>
      </c>
    </row>
    <row r="33" spans="2:10" ht="18" customHeight="1">
      <c r="B33" s="64"/>
      <c r="C33" s="65"/>
      <c r="D33" s="52" t="s">
        <v>112</v>
      </c>
      <c r="E33" s="65"/>
      <c r="F33" s="65"/>
      <c r="G33" s="65"/>
      <c r="H33" s="65" t="s">
        <v>113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108</v>
      </c>
      <c r="D35" s="58"/>
      <c r="E35" s="58"/>
      <c r="F35" s="57"/>
      <c r="G35" s="58" t="s">
        <v>108</v>
      </c>
      <c r="H35" s="58"/>
      <c r="I35" s="58"/>
      <c r="J35" s="82"/>
    </row>
    <row r="36" spans="2:10" ht="18" customHeight="1">
      <c r="B36" s="7"/>
      <c r="C36" s="8" t="s">
        <v>109</v>
      </c>
      <c r="D36" s="8"/>
      <c r="E36" s="8"/>
      <c r="F36" s="9"/>
      <c r="G36" s="8" t="s">
        <v>109</v>
      </c>
      <c r="H36" s="8"/>
      <c r="I36" s="8"/>
      <c r="J36" s="67"/>
    </row>
    <row r="37" spans="2:10" ht="18" customHeight="1">
      <c r="B37" s="56"/>
      <c r="C37" s="58" t="s">
        <v>104</v>
      </c>
      <c r="D37" s="58"/>
      <c r="E37" s="58"/>
      <c r="F37" s="57"/>
      <c r="G37" s="58" t="s">
        <v>104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zm686</cp:lastModifiedBy>
  <cp:lastPrinted>2016-04-18T11:45:00Z</cp:lastPrinted>
  <dcterms:created xsi:type="dcterms:W3CDTF">1999-04-06T07:39:00Z</dcterms:created>
  <dcterms:modified xsi:type="dcterms:W3CDTF">2021-02-17T15:56:31Z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